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720" windowHeight="10440"/>
  </bookViews>
  <sheets>
    <sheet name="利201512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D35" i="1"/>
  <c r="C35"/>
  <c r="D34"/>
  <c r="D33"/>
  <c r="D32"/>
  <c r="D31"/>
  <c r="D30"/>
  <c r="C30"/>
  <c r="D29"/>
  <c r="D28"/>
  <c r="D27"/>
  <c r="D26"/>
  <c r="D25"/>
  <c r="D24"/>
  <c r="D23"/>
  <c r="C23"/>
  <c r="D22"/>
  <c r="D21"/>
  <c r="D20"/>
  <c r="C20"/>
  <c r="D19"/>
  <c r="D18"/>
  <c r="D17"/>
  <c r="C17"/>
  <c r="D16"/>
  <c r="D15"/>
  <c r="D14"/>
  <c r="D13"/>
  <c r="D12"/>
  <c r="C12"/>
  <c r="D11"/>
  <c r="D10"/>
  <c r="D9"/>
  <c r="D8"/>
  <c r="D7"/>
  <c r="C7"/>
  <c r="D6"/>
  <c r="D5"/>
  <c r="D4"/>
</calcChain>
</file>

<file path=xl/sharedStrings.xml><?xml version="1.0" encoding="utf-8"?>
<sst xmlns="http://schemas.openxmlformats.org/spreadsheetml/2006/main" count="52" uniqueCount="50">
  <si>
    <t>利润及利润分配表</t>
  </si>
  <si>
    <t xml:space="preserve">编制单位：武汉博学体育运动俱乐部有限公司                                     </t>
  </si>
  <si>
    <r>
      <t xml:space="preserve"> </t>
    </r>
    <r>
      <rPr>
        <sz val="10"/>
        <rFont val="宋体"/>
        <charset val="134"/>
      </rPr>
      <t>单位：元</t>
    </r>
  </si>
  <si>
    <t>项             目</t>
  </si>
  <si>
    <t>行次</t>
  </si>
  <si>
    <t>本期发生数</t>
  </si>
  <si>
    <t>本年累计数</t>
  </si>
  <si>
    <t>一、主营业务收入</t>
  </si>
  <si>
    <t xml:space="preserve">      减：主营业务成本</t>
  </si>
  <si>
    <t xml:space="preserve">          主营业务税金及附加</t>
  </si>
  <si>
    <t>二、主营业务利润（亏损以“－”号填列）</t>
  </si>
  <si>
    <r>
      <t xml:space="preserve">              </t>
    </r>
    <r>
      <rPr>
        <sz val="10"/>
        <rFont val="宋体"/>
        <charset val="134"/>
      </rPr>
      <t>加：其他业务利润（亏损以“－”号填列）</t>
    </r>
  </si>
  <si>
    <t xml:space="preserve">      减：营业费用 </t>
  </si>
  <si>
    <t xml:space="preserve">          管理费用</t>
  </si>
  <si>
    <t xml:space="preserve">          财务费用</t>
  </si>
  <si>
    <t>三、营业利润（亏损以“－”号填列）</t>
  </si>
  <si>
    <t xml:space="preserve">     加：投资收益（损失以“－”号填列）</t>
  </si>
  <si>
    <t xml:space="preserve">         补贴收入</t>
  </si>
  <si>
    <t xml:space="preserve">         营业外收入</t>
  </si>
  <si>
    <t xml:space="preserve">     减：营业外支出    </t>
  </si>
  <si>
    <t>四、利润总额（亏损以“－”号填列）</t>
  </si>
  <si>
    <t xml:space="preserve">      减：所得税</t>
  </si>
  <si>
    <t xml:space="preserve">          少数股东权益</t>
  </si>
  <si>
    <t>五、净利润（亏损以“－”号填列）</t>
  </si>
  <si>
    <t xml:space="preserve">     加：年初未分配利润</t>
  </si>
  <si>
    <t xml:space="preserve">        其他转入</t>
  </si>
  <si>
    <t>六、可供分配的利润</t>
  </si>
  <si>
    <t xml:space="preserve">     减：提取法定盈余公积</t>
  </si>
  <si>
    <t xml:space="preserve">         提取法定公益金</t>
  </si>
  <si>
    <t xml:space="preserve">         提取职工奖励及福利基金</t>
  </si>
  <si>
    <t xml:space="preserve">         提取储备基金</t>
  </si>
  <si>
    <t xml:space="preserve">         提取企业发展基金</t>
  </si>
  <si>
    <t xml:space="preserve">         利润归还投资</t>
  </si>
  <si>
    <t>七、可供投资者分配的利润</t>
  </si>
  <si>
    <t xml:space="preserve">     减：应付优先股股利</t>
  </si>
  <si>
    <t xml:space="preserve">         提取任意盈余公积</t>
  </si>
  <si>
    <t xml:space="preserve">         应付普通股股利</t>
  </si>
  <si>
    <t xml:space="preserve">         转作资本（或股本）的普通股股利</t>
  </si>
  <si>
    <t>八、未分配利润</t>
  </si>
  <si>
    <t xml:space="preserve">   补充资料：</t>
  </si>
  <si>
    <t>项         目</t>
  </si>
  <si>
    <t>上年同期数</t>
  </si>
  <si>
    <t xml:space="preserve">   1、出售、处置部门或被投资单位所得收益</t>
  </si>
  <si>
    <t xml:space="preserve">   2、自然灾害发生的损失</t>
  </si>
  <si>
    <t xml:space="preserve">   3、会计政策变更增加（或减少）利润总额</t>
  </si>
  <si>
    <t xml:space="preserve">   4、会计估计变更增加（或减少）利润总额</t>
  </si>
  <si>
    <t xml:space="preserve">   5、债务重组损失</t>
  </si>
  <si>
    <t xml:space="preserve">   6、其他</t>
  </si>
  <si>
    <t>领导审批：</t>
  </si>
  <si>
    <t>制表人：范蒲萍</t>
  </si>
</sst>
</file>

<file path=xl/styles.xml><?xml version="1.0" encoding="utf-8"?>
<styleSheet xmlns="http://schemas.openxmlformats.org/spreadsheetml/2006/main">
  <numFmts count="2">
    <numFmt numFmtId="176" formatCode="_ * #,##0.00_ ;_ * \-#,##0.00_ ;_ * &quot;-&quot;??_ ;_ @_ "/>
    <numFmt numFmtId="182" formatCode="0_ "/>
  </numFmts>
  <fonts count="8">
    <font>
      <sz val="12"/>
      <name val="宋体"/>
      <charset val="134"/>
    </font>
    <font>
      <sz val="12"/>
      <name val="Arial"/>
      <family val="2"/>
      <charset val="134"/>
    </font>
    <font>
      <sz val="9"/>
      <name val="宋体"/>
      <charset val="134"/>
    </font>
    <font>
      <sz val="10"/>
      <name val="Arial"/>
      <family val="2"/>
      <charset val="134"/>
    </font>
    <font>
      <sz val="10"/>
      <name val="宋体"/>
      <charset val="134"/>
    </font>
    <font>
      <b/>
      <u/>
      <sz val="16"/>
      <name val="宋体"/>
      <charset val="134"/>
    </font>
    <font>
      <sz val="16"/>
      <name val="Arial"/>
      <family val="2"/>
      <charset val="134"/>
    </font>
    <font>
      <sz val="10"/>
      <name val="Times New Roman"/>
      <family val="1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0" fontId="0" fillId="0" borderId="0" xfId="0" applyFill="1"/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Border="1"/>
    <xf numFmtId="0" fontId="0" fillId="0" borderId="0" xfId="0" applyFont="1" applyFill="1"/>
    <xf numFmtId="0" fontId="4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right"/>
    </xf>
    <xf numFmtId="176" fontId="3" fillId="0" borderId="2" xfId="0" applyNumberFormat="1" applyFont="1" applyFill="1" applyBorder="1"/>
    <xf numFmtId="0" fontId="7" fillId="0" borderId="2" xfId="0" applyFont="1" applyFill="1" applyBorder="1" applyAlignment="1">
      <alignment horizontal="left"/>
    </xf>
    <xf numFmtId="0" fontId="4" fillId="0" borderId="2" xfId="0" applyFont="1" applyFill="1" applyBorder="1"/>
    <xf numFmtId="182" fontId="4" fillId="0" borderId="0" xfId="0" applyNumberFormat="1" applyFont="1" applyFill="1"/>
    <xf numFmtId="0" fontId="3" fillId="0" borderId="0" xfId="0" applyFont="1" applyFill="1" applyBorder="1" applyAlignment="1">
      <alignment horizontal="center"/>
    </xf>
    <xf numFmtId="176" fontId="4" fillId="0" borderId="2" xfId="0" applyNumberFormat="1" applyFont="1" applyFill="1" applyBorder="1" applyAlignment="1">
      <alignment horizontal="center"/>
    </xf>
    <xf numFmtId="0" fontId="3" fillId="0" borderId="2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57" fontId="3" fillId="0" borderId="1" xfId="0" applyNumberFormat="1" applyFont="1" applyFill="1" applyBorder="1" applyAlignment="1">
      <alignment horizontal="left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://fanfan/&#39640;&#23572;&#22827;&#36816;&#33829;&#22330;/&#21338;&#23398;&#20844;&#21496;&#36164;&#26009;/2013-2016&#24180;-&#21338;&#23398;/&#21338;&#23398;2013-2016&#30003;&#25253;&#25253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311"/>
      <sheetName val="利201311"/>
      <sheetName val="流量201311"/>
      <sheetName val="201312"/>
      <sheetName val="利201312"/>
      <sheetName val="流量201312"/>
      <sheetName val="201401"/>
      <sheetName val="利201401"/>
      <sheetName val="流量201401"/>
      <sheetName val="201402"/>
      <sheetName val="利201402"/>
      <sheetName val="流量201402"/>
      <sheetName val="201403"/>
      <sheetName val="利201403"/>
      <sheetName val="流量201403"/>
      <sheetName val="201404"/>
      <sheetName val="利201404"/>
      <sheetName val="流量201404"/>
      <sheetName val="201405"/>
      <sheetName val="利201405"/>
      <sheetName val="201406"/>
      <sheetName val="利201406"/>
      <sheetName val="201407"/>
      <sheetName val="利201407"/>
      <sheetName val="201408"/>
      <sheetName val="利201408"/>
      <sheetName val="201409"/>
      <sheetName val="利201409"/>
      <sheetName val="201410"/>
      <sheetName val="利201410"/>
      <sheetName val="201411"/>
      <sheetName val="利201411"/>
      <sheetName val="201412"/>
      <sheetName val="利201412"/>
      <sheetName val="201501"/>
      <sheetName val="利201501"/>
      <sheetName val="201502"/>
      <sheetName val="利201502"/>
      <sheetName val="201503"/>
      <sheetName val="利201503"/>
      <sheetName val="201504"/>
      <sheetName val="利201504"/>
      <sheetName val="201505"/>
      <sheetName val="利201505"/>
      <sheetName val="201506"/>
      <sheetName val="利201506"/>
      <sheetName val="201507"/>
      <sheetName val="利201507"/>
      <sheetName val="201508"/>
      <sheetName val="利201508"/>
      <sheetName val="201509"/>
      <sheetName val="利201509"/>
      <sheetName val="201510"/>
      <sheetName val="利201510"/>
      <sheetName val="201511"/>
      <sheetName val="利201511"/>
      <sheetName val="201512"/>
      <sheetName val="利201512"/>
      <sheetName val="201601"/>
      <sheetName val="利201601"/>
      <sheetName val="201602"/>
      <sheetName val="利201602"/>
      <sheetName val="201603"/>
      <sheetName val="利2016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4">
          <cell r="D4">
            <v>535641</v>
          </cell>
        </row>
        <row r="5">
          <cell r="D5">
            <v>287807.18</v>
          </cell>
        </row>
        <row r="6">
          <cell r="D6">
            <v>18098.03</v>
          </cell>
        </row>
        <row r="7">
          <cell r="D7">
            <v>229735.79</v>
          </cell>
        </row>
        <row r="8">
          <cell r="D8">
            <v>0</v>
          </cell>
        </row>
        <row r="9">
          <cell r="D9">
            <v>10780</v>
          </cell>
        </row>
        <row r="10">
          <cell r="D10">
            <v>127830.16</v>
          </cell>
        </row>
        <row r="11">
          <cell r="D11">
            <v>591.12</v>
          </cell>
        </row>
        <row r="12">
          <cell r="D12">
            <v>90534.51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90534.51</v>
          </cell>
        </row>
        <row r="18">
          <cell r="D18">
            <v>6057.98</v>
          </cell>
        </row>
        <row r="19">
          <cell r="D19">
            <v>0</v>
          </cell>
        </row>
        <row r="20">
          <cell r="D20">
            <v>79513.289999999994</v>
          </cell>
        </row>
        <row r="21">
          <cell r="D21">
            <v>0</v>
          </cell>
        </row>
        <row r="22">
          <cell r="D22">
            <v>0</v>
          </cell>
        </row>
        <row r="23">
          <cell r="D23">
            <v>79513.289999999994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79513.289999999994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79513.289999999994</v>
          </cell>
        </row>
      </sheetData>
      <sheetData sheetId="56"/>
      <sheetData sheetId="57">
        <row r="35">
          <cell r="D35">
            <v>67830</v>
          </cell>
        </row>
      </sheetData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P49"/>
  <sheetViews>
    <sheetView tabSelected="1" workbookViewId="0">
      <selection activeCell="E1" sqref="E1:E1048576"/>
    </sheetView>
  </sheetViews>
  <sheetFormatPr defaultColWidth="9" defaultRowHeight="15"/>
  <cols>
    <col min="1" max="1" width="37.625" style="6" customWidth="1"/>
    <col min="2" max="2" width="4.625" style="1" customWidth="1"/>
    <col min="3" max="4" width="18.375" style="1" customWidth="1"/>
    <col min="5" max="5" width="10.125" style="2"/>
    <col min="6" max="250" width="9" style="2"/>
  </cols>
  <sheetData>
    <row r="1" spans="1:4" s="2" customFormat="1" ht="21">
      <c r="A1" s="23" t="s">
        <v>0</v>
      </c>
      <c r="B1" s="24"/>
      <c r="C1" s="24"/>
      <c r="D1" s="24"/>
    </row>
    <row r="2" spans="1:4" s="4" customFormat="1" ht="12.75">
      <c r="A2" s="7" t="s">
        <v>1</v>
      </c>
      <c r="B2" s="25">
        <v>42368</v>
      </c>
      <c r="C2" s="25"/>
      <c r="D2" s="8" t="s">
        <v>2</v>
      </c>
    </row>
    <row r="3" spans="1:4" s="4" customFormat="1" ht="12">
      <c r="A3" s="9" t="s">
        <v>3</v>
      </c>
      <c r="B3" s="9" t="s">
        <v>4</v>
      </c>
      <c r="C3" s="9" t="s">
        <v>5</v>
      </c>
      <c r="D3" s="9" t="s">
        <v>6</v>
      </c>
    </row>
    <row r="4" spans="1:4" s="4" customFormat="1" ht="12.75">
      <c r="A4" s="10" t="s">
        <v>7</v>
      </c>
      <c r="B4" s="11">
        <v>1</v>
      </c>
      <c r="C4" s="12">
        <v>17189</v>
      </c>
      <c r="D4" s="13">
        <f>C4+[1]利201511!D4</f>
        <v>552830</v>
      </c>
    </row>
    <row r="5" spans="1:4" s="4" customFormat="1" ht="12.75">
      <c r="A5" s="10" t="s">
        <v>8</v>
      </c>
      <c r="B5" s="11">
        <v>2</v>
      </c>
      <c r="C5" s="12">
        <v>21515</v>
      </c>
      <c r="D5" s="13">
        <f>C5+[1]利201511!D5</f>
        <v>309322.18</v>
      </c>
    </row>
    <row r="6" spans="1:4" s="4" customFormat="1" ht="12.75">
      <c r="A6" s="10" t="s">
        <v>9</v>
      </c>
      <c r="B6" s="11">
        <v>3</v>
      </c>
      <c r="C6" s="12">
        <v>4056.06</v>
      </c>
      <c r="D6" s="13">
        <f>C6+[1]利201511!D6</f>
        <v>22154.09</v>
      </c>
    </row>
    <row r="7" spans="1:4" s="4" customFormat="1" ht="12.75">
      <c r="A7" s="10" t="s">
        <v>10</v>
      </c>
      <c r="B7" s="11">
        <v>4</v>
      </c>
      <c r="C7" s="12">
        <f>C4-C5-C6</f>
        <v>-8382.06</v>
      </c>
      <c r="D7" s="13">
        <f>C7+[1]利201511!D7</f>
        <v>221353.73</v>
      </c>
    </row>
    <row r="8" spans="1:4" s="4" customFormat="1" ht="12.75">
      <c r="A8" s="14" t="s">
        <v>11</v>
      </c>
      <c r="B8" s="11">
        <v>5</v>
      </c>
      <c r="C8" s="12"/>
      <c r="D8" s="13">
        <f>C8+[1]利201511!D8</f>
        <v>0</v>
      </c>
    </row>
    <row r="9" spans="1:4" s="4" customFormat="1" ht="12.75">
      <c r="A9" s="10" t="s">
        <v>12</v>
      </c>
      <c r="B9" s="11">
        <v>6</v>
      </c>
      <c r="C9" s="12">
        <v>0</v>
      </c>
      <c r="D9" s="13">
        <f>C9+[1]利201511!D9</f>
        <v>10780</v>
      </c>
    </row>
    <row r="10" spans="1:4" s="4" customFormat="1" ht="12.75">
      <c r="A10" s="10" t="s">
        <v>13</v>
      </c>
      <c r="B10" s="11">
        <v>7</v>
      </c>
      <c r="C10" s="12">
        <v>3805.3</v>
      </c>
      <c r="D10" s="13">
        <f>C10+[1]利201511!D10</f>
        <v>131635.46</v>
      </c>
    </row>
    <row r="11" spans="1:4" s="4" customFormat="1" ht="12.75">
      <c r="A11" s="10" t="s">
        <v>14</v>
      </c>
      <c r="B11" s="11">
        <v>8</v>
      </c>
      <c r="C11" s="12">
        <v>-504.07</v>
      </c>
      <c r="D11" s="13">
        <f>C11+[1]利201511!D11</f>
        <v>87.05</v>
      </c>
    </row>
    <row r="12" spans="1:4" s="4" customFormat="1" ht="12.75">
      <c r="A12" s="10" t="s">
        <v>15</v>
      </c>
      <c r="B12" s="11">
        <v>9</v>
      </c>
      <c r="C12" s="12">
        <f>C7+C8-C9-C10-C11</f>
        <v>-11683.29</v>
      </c>
      <c r="D12" s="13">
        <f>C12+[1]利201511!D12</f>
        <v>78851.22</v>
      </c>
    </row>
    <row r="13" spans="1:4" s="4" customFormat="1" ht="12.75">
      <c r="A13" s="10" t="s">
        <v>16</v>
      </c>
      <c r="B13" s="11">
        <v>10</v>
      </c>
      <c r="C13" s="12"/>
      <c r="D13" s="13">
        <f>C13+[1]利201511!D13</f>
        <v>0</v>
      </c>
    </row>
    <row r="14" spans="1:4" s="4" customFormat="1" ht="12.75">
      <c r="A14" s="10" t="s">
        <v>17</v>
      </c>
      <c r="B14" s="11">
        <v>11</v>
      </c>
      <c r="C14" s="12"/>
      <c r="D14" s="13">
        <f>C14+[1]利201511!D14</f>
        <v>0</v>
      </c>
    </row>
    <row r="15" spans="1:4" s="4" customFormat="1" ht="12.75">
      <c r="A15" s="10" t="s">
        <v>18</v>
      </c>
      <c r="B15" s="11">
        <v>12</v>
      </c>
      <c r="C15" s="12">
        <v>0</v>
      </c>
      <c r="D15" s="13">
        <f>C15+[1]利201511!D15</f>
        <v>0</v>
      </c>
    </row>
    <row r="16" spans="1:4" s="4" customFormat="1" ht="12.75">
      <c r="A16" s="10" t="s">
        <v>19</v>
      </c>
      <c r="B16" s="11">
        <v>13</v>
      </c>
      <c r="C16" s="12"/>
      <c r="D16" s="13">
        <f>C16+[1]利201511!D16</f>
        <v>0</v>
      </c>
    </row>
    <row r="17" spans="1:5" s="4" customFormat="1" ht="12.75">
      <c r="A17" s="10" t="s">
        <v>20</v>
      </c>
      <c r="B17" s="11">
        <v>14</v>
      </c>
      <c r="C17" s="12">
        <f>C12+C13+C14+C15-C16</f>
        <v>-11683.29</v>
      </c>
      <c r="D17" s="13">
        <f>C17+[1]利201511!D17</f>
        <v>78851.22</v>
      </c>
    </row>
    <row r="18" spans="1:5" s="4" customFormat="1" ht="12.75">
      <c r="A18" s="10" t="s">
        <v>21</v>
      </c>
      <c r="B18" s="11">
        <v>15</v>
      </c>
      <c r="C18" s="12"/>
      <c r="D18" s="13">
        <f>C18+[1]利201511!D18</f>
        <v>6057.98</v>
      </c>
    </row>
    <row r="19" spans="1:5" s="4" customFormat="1" ht="12.75">
      <c r="A19" s="10" t="s">
        <v>22</v>
      </c>
      <c r="B19" s="11">
        <v>16</v>
      </c>
      <c r="C19" s="12"/>
      <c r="D19" s="13">
        <f>C19+[1]利201511!D19</f>
        <v>0</v>
      </c>
    </row>
    <row r="20" spans="1:5" s="4" customFormat="1" ht="12.75">
      <c r="A20" s="10" t="s">
        <v>23</v>
      </c>
      <c r="B20" s="11">
        <v>17</v>
      </c>
      <c r="C20" s="12">
        <f>C17-C18-C19</f>
        <v>-11683.29</v>
      </c>
      <c r="D20" s="13">
        <f>C20+[1]利201511!D20</f>
        <v>67830</v>
      </c>
    </row>
    <row r="21" spans="1:5" s="4" customFormat="1" ht="12.75">
      <c r="A21" s="15" t="s">
        <v>24</v>
      </c>
      <c r="B21" s="11">
        <v>18</v>
      </c>
      <c r="C21" s="12"/>
      <c r="D21" s="13">
        <f>C21+[1]利201511!D21</f>
        <v>0</v>
      </c>
      <c r="E21" s="16"/>
    </row>
    <row r="22" spans="1:5" s="4" customFormat="1" ht="12.75">
      <c r="A22" s="15" t="s">
        <v>25</v>
      </c>
      <c r="B22" s="11">
        <v>19</v>
      </c>
      <c r="C22" s="12"/>
      <c r="D22" s="13">
        <f>C22+[1]利201511!D22</f>
        <v>0</v>
      </c>
      <c r="E22" s="16"/>
    </row>
    <row r="23" spans="1:5" s="4" customFormat="1" ht="12.75">
      <c r="A23" s="15" t="s">
        <v>26</v>
      </c>
      <c r="B23" s="11">
        <v>20</v>
      </c>
      <c r="C23" s="12">
        <f>C20+C21+C22</f>
        <v>-11683.29</v>
      </c>
      <c r="D23" s="13">
        <f>C23+[1]利201511!D23</f>
        <v>67830</v>
      </c>
      <c r="E23" s="16"/>
    </row>
    <row r="24" spans="1:5" s="4" customFormat="1" ht="12.75">
      <c r="A24" s="15" t="s">
        <v>27</v>
      </c>
      <c r="B24" s="11">
        <v>21</v>
      </c>
      <c r="C24" s="12"/>
      <c r="D24" s="13">
        <f>C24+[1]利201511!D24</f>
        <v>0</v>
      </c>
      <c r="E24" s="16"/>
    </row>
    <row r="25" spans="1:5" s="4" customFormat="1" ht="12.75">
      <c r="A25" s="15" t="s">
        <v>28</v>
      </c>
      <c r="B25" s="11">
        <v>22</v>
      </c>
      <c r="C25" s="12"/>
      <c r="D25" s="13">
        <f>C25+[1]利201511!D25</f>
        <v>0</v>
      </c>
      <c r="E25" s="16"/>
    </row>
    <row r="26" spans="1:5" s="4" customFormat="1" ht="12.75">
      <c r="A26" s="15" t="s">
        <v>29</v>
      </c>
      <c r="B26" s="11">
        <v>23</v>
      </c>
      <c r="C26" s="12"/>
      <c r="D26" s="13">
        <f>C26+[1]利201511!D26</f>
        <v>0</v>
      </c>
    </row>
    <row r="27" spans="1:5" s="4" customFormat="1" ht="12.75">
      <c r="A27" s="15" t="s">
        <v>30</v>
      </c>
      <c r="B27" s="11">
        <v>24</v>
      </c>
      <c r="C27" s="12"/>
      <c r="D27" s="13">
        <f>C27+[1]利201511!D27</f>
        <v>0</v>
      </c>
    </row>
    <row r="28" spans="1:5" s="4" customFormat="1" ht="12.75">
      <c r="A28" s="15" t="s">
        <v>31</v>
      </c>
      <c r="B28" s="11">
        <v>25</v>
      </c>
      <c r="C28" s="12"/>
      <c r="D28" s="13">
        <f>C28+[1]利201511!D28</f>
        <v>0</v>
      </c>
    </row>
    <row r="29" spans="1:5" s="4" customFormat="1" ht="12.75">
      <c r="A29" s="15" t="s">
        <v>32</v>
      </c>
      <c r="B29" s="11">
        <v>26</v>
      </c>
      <c r="C29" s="12"/>
      <c r="D29" s="13">
        <f>C29+[1]利201511!D29</f>
        <v>0</v>
      </c>
    </row>
    <row r="30" spans="1:5" s="4" customFormat="1" ht="12.75">
      <c r="A30" s="15" t="s">
        <v>33</v>
      </c>
      <c r="B30" s="11">
        <v>27</v>
      </c>
      <c r="C30" s="12">
        <f>C23-C24-C25-C26-C27-C28-C29</f>
        <v>-11683.29</v>
      </c>
      <c r="D30" s="13">
        <f>C30+[1]利201511!D30</f>
        <v>67830</v>
      </c>
    </row>
    <row r="31" spans="1:5" s="4" customFormat="1" ht="12.75">
      <c r="A31" s="15" t="s">
        <v>34</v>
      </c>
      <c r="B31" s="11">
        <v>28</v>
      </c>
      <c r="C31" s="12"/>
      <c r="D31" s="13">
        <f>C31+[1]利201511!D31</f>
        <v>0</v>
      </c>
    </row>
    <row r="32" spans="1:5" s="4" customFormat="1" ht="12.75">
      <c r="A32" s="15" t="s">
        <v>35</v>
      </c>
      <c r="B32" s="11">
        <v>29</v>
      </c>
      <c r="C32" s="12"/>
      <c r="D32" s="13">
        <f>C32+[1]利201511!D32</f>
        <v>0</v>
      </c>
    </row>
    <row r="33" spans="1:4" s="4" customFormat="1" ht="12.75">
      <c r="A33" s="15" t="s">
        <v>36</v>
      </c>
      <c r="B33" s="11">
        <v>30</v>
      </c>
      <c r="C33" s="12"/>
      <c r="D33" s="13">
        <f>C33+[1]利201511!D33</f>
        <v>0</v>
      </c>
    </row>
    <row r="34" spans="1:4" s="4" customFormat="1" ht="12.75">
      <c r="A34" s="15" t="s">
        <v>37</v>
      </c>
      <c r="B34" s="11">
        <v>31</v>
      </c>
      <c r="C34" s="12"/>
      <c r="D34" s="13">
        <f>C34+[1]利201511!D34</f>
        <v>0</v>
      </c>
    </row>
    <row r="35" spans="1:4" s="4" customFormat="1" ht="12.75">
      <c r="A35" s="15" t="s">
        <v>38</v>
      </c>
      <c r="B35" s="11">
        <v>32</v>
      </c>
      <c r="C35" s="12">
        <f>C30-C31-C32-C33-C34</f>
        <v>-11683.29</v>
      </c>
      <c r="D35" s="13">
        <f>C35+[1]利201511!D35</f>
        <v>67830</v>
      </c>
    </row>
    <row r="36" spans="1:4" s="4" customFormat="1" ht="12.75">
      <c r="A36" s="5"/>
      <c r="B36" s="17"/>
      <c r="C36" s="17"/>
      <c r="D36" s="17"/>
    </row>
    <row r="37" spans="1:4" s="4" customFormat="1" ht="12.75">
      <c r="A37" s="4" t="s">
        <v>39</v>
      </c>
      <c r="B37" s="3"/>
      <c r="C37" s="17"/>
      <c r="D37" s="17"/>
    </row>
    <row r="38" spans="1:4" s="4" customFormat="1" ht="12">
      <c r="A38" s="9" t="s">
        <v>40</v>
      </c>
      <c r="B38" s="9" t="s">
        <v>4</v>
      </c>
      <c r="C38" s="18" t="s">
        <v>6</v>
      </c>
      <c r="D38" s="18" t="s">
        <v>41</v>
      </c>
    </row>
    <row r="39" spans="1:4" s="4" customFormat="1" ht="12.75">
      <c r="A39" s="15" t="s">
        <v>42</v>
      </c>
      <c r="B39" s="11">
        <v>1</v>
      </c>
      <c r="C39" s="12"/>
      <c r="D39" s="19"/>
    </row>
    <row r="40" spans="1:4" s="4" customFormat="1" ht="12.75">
      <c r="A40" s="15" t="s">
        <v>43</v>
      </c>
      <c r="B40" s="11">
        <v>2</v>
      </c>
      <c r="C40" s="12"/>
      <c r="D40" s="19"/>
    </row>
    <row r="41" spans="1:4" s="4" customFormat="1" ht="12.75">
      <c r="A41" s="15" t="s">
        <v>44</v>
      </c>
      <c r="B41" s="11">
        <v>3</v>
      </c>
      <c r="C41" s="12"/>
      <c r="D41" s="19"/>
    </row>
    <row r="42" spans="1:4" s="4" customFormat="1" ht="12.75">
      <c r="A42" s="15" t="s">
        <v>45</v>
      </c>
      <c r="B42" s="11">
        <v>4</v>
      </c>
      <c r="C42" s="12"/>
      <c r="D42" s="19"/>
    </row>
    <row r="43" spans="1:4" s="4" customFormat="1" ht="12.75">
      <c r="A43" s="15" t="s">
        <v>46</v>
      </c>
      <c r="B43" s="11">
        <v>5</v>
      </c>
      <c r="C43" s="12"/>
      <c r="D43" s="19"/>
    </row>
    <row r="44" spans="1:4" s="4" customFormat="1" ht="12.75">
      <c r="A44" s="15" t="s">
        <v>47</v>
      </c>
      <c r="B44" s="11">
        <v>6</v>
      </c>
      <c r="C44" s="12"/>
      <c r="D44" s="19"/>
    </row>
    <row r="45" spans="1:4" s="5" customFormat="1" ht="15.75" customHeight="1">
      <c r="A45" s="20" t="s">
        <v>48</v>
      </c>
      <c r="B45" s="21"/>
      <c r="C45" s="21"/>
      <c r="D45" s="22" t="s">
        <v>49</v>
      </c>
    </row>
    <row r="46" spans="1:4" s="4" customFormat="1" ht="12.75">
      <c r="B46" s="3"/>
      <c r="C46" s="3"/>
      <c r="D46" s="3"/>
    </row>
    <row r="47" spans="1:4" s="4" customFormat="1" ht="12.75">
      <c r="B47" s="3"/>
      <c r="C47" s="3"/>
      <c r="D47" s="3"/>
    </row>
    <row r="48" spans="1:4" s="4" customFormat="1" ht="12.75">
      <c r="B48" s="3"/>
      <c r="C48" s="3"/>
      <c r="D48" s="3"/>
    </row>
    <row r="49" spans="2:4" s="4" customFormat="1" ht="12.75">
      <c r="B49" s="3"/>
      <c r="C49" s="3"/>
      <c r="D49" s="3"/>
    </row>
  </sheetData>
  <mergeCells count="2">
    <mergeCell ref="A1:D1"/>
    <mergeCell ref="B2:C2"/>
  </mergeCells>
  <phoneticPr fontId="2" type="noConversion"/>
  <pageMargins left="0.75" right="0.75" top="1" bottom="1" header="0.50972222222222197" footer="0.50972222222222197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利201512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2016-05-31T06:01:34Z</dcterms:created>
  <dcterms:modified xsi:type="dcterms:W3CDTF">2016-06-20T01:45:07Z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